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855" windowWidth="15480" windowHeight="7995" activeTab="0"/>
  </bookViews>
  <sheets>
    <sheet name="3. Аттестатационная ведомость" sheetId="1" r:id="rId1"/>
  </sheets>
  <definedNames>
    <definedName name="Вид_занятия">#REF!</definedName>
    <definedName name="_xlnm.Print_Area" localSheetId="0">'3. Аттестатационная ведомость'!$A$1:$L$75</definedName>
  </definedNames>
  <calcPr fullCalcOnLoad="1"/>
</workbook>
</file>

<file path=xl/sharedStrings.xml><?xml version="1.0" encoding="utf-8"?>
<sst xmlns="http://schemas.openxmlformats.org/spreadsheetml/2006/main" count="67" uniqueCount="58">
  <si>
    <t>ФГБОУ ВПО "ОРЕНБУРГСКИЙ ГОСУДАРСТВЕННЫЙ АГРАРНЫЙ УНИВЕРСИТЕТ"</t>
  </si>
  <si>
    <t>АТТЕСТАЦИОННАЯ ВЕДОМОСТЬ</t>
  </si>
  <si>
    <t>(ненужное зачеркнуть)</t>
  </si>
  <si>
    <t>(название института/факультета)</t>
  </si>
  <si>
    <t>ЭКЗАМЕН / ЗАЧЁТ / КУРСОВАЯ РАБОТА (ПРОЕКТ)</t>
  </si>
  <si>
    <t>Направление подготовки/специальность:</t>
  </si>
  <si>
    <t>Семестр</t>
  </si>
  <si>
    <t>Курс</t>
  </si>
  <si>
    <t>Группа</t>
  </si>
  <si>
    <t>Дисциплина:</t>
  </si>
  <si>
    <t>Преподаватель:</t>
  </si>
  <si>
    <t>экзамен</t>
  </si>
  <si>
    <t>Трудоемкость:</t>
  </si>
  <si>
    <t>/</t>
  </si>
  <si>
    <t xml:space="preserve"> (в часах / в зачетных единицах)</t>
  </si>
  <si>
    <t>Максимальный балл по результатам итогового контроля:</t>
  </si>
  <si>
    <t>№</t>
  </si>
  <si>
    <t>Промежуточная аттестация</t>
  </si>
  <si>
    <t>Курсовая работа (проект)</t>
  </si>
  <si>
    <t>по итогам РТК</t>
  </si>
  <si>
    <t>баллы</t>
  </si>
  <si>
    <t>оценка</t>
  </si>
  <si>
    <t>Всего студентов</t>
  </si>
  <si>
    <t>Не явилось</t>
  </si>
  <si>
    <t>Имеют оценки, чел.</t>
  </si>
  <si>
    <t>Всего студентов (чел.)</t>
  </si>
  <si>
    <t>Неудовлетворительно (2)</t>
  </si>
  <si>
    <t>Удовлетворительно (3)</t>
  </si>
  <si>
    <t>Хорошо (4)</t>
  </si>
  <si>
    <t>Отлично (5)</t>
  </si>
  <si>
    <t>F (2) 
[0;33,3)</t>
  </si>
  <si>
    <t>FX (2+)
[33,3;50)</t>
  </si>
  <si>
    <t>E (3)
[50;60)</t>
  </si>
  <si>
    <t>D (3+)
[60;70)</t>
  </si>
  <si>
    <t>C (4)
[70;85)</t>
  </si>
  <si>
    <t>B (5)
[85;95)</t>
  </si>
  <si>
    <t>A (5+)
[95;100]</t>
  </si>
  <si>
    <t>Незачтено</t>
  </si>
  <si>
    <t>Зачтено</t>
  </si>
  <si>
    <t>Декан факультета/директор института</t>
  </si>
  <si>
    <t>(подпись)</t>
  </si>
  <si>
    <t>(Фамилия И.О.)</t>
  </si>
  <si>
    <t>Заведующий кафедрой</t>
  </si>
  <si>
    <t>(название кафедры)</t>
  </si>
  <si>
    <t>Преподаватель</t>
  </si>
  <si>
    <t>(дата)</t>
  </si>
  <si>
    <t>Сдать ведомость в деканат до</t>
  </si>
  <si>
    <t>Дата проведения:</t>
  </si>
  <si>
    <t>зачет</t>
  </si>
  <si>
    <t>Фамилия И.О.</t>
  </si>
  <si>
    <r>
      <t xml:space="preserve">Текущая успеваемость </t>
    </r>
    <r>
      <rPr>
        <i/>
        <sz val="10"/>
        <rFont val="Times New Roman"/>
        <family val="1"/>
      </rPr>
      <t>(баллы)</t>
    </r>
  </si>
  <si>
    <r>
      <t xml:space="preserve">Результаты итогового контроля </t>
    </r>
    <r>
      <rPr>
        <i/>
        <sz val="10"/>
        <rFont val="Times New Roman"/>
        <family val="1"/>
      </rPr>
      <t>(баллы)</t>
    </r>
  </si>
  <si>
    <t>отработка задолженности после РТК-4</t>
  </si>
  <si>
    <t>v4</t>
  </si>
  <si>
    <t>КП/КР</t>
  </si>
  <si>
    <t>osn</t>
  </si>
  <si>
    <t>* В столбце 5, если студент не явился, отметить НЕЯВ</t>
  </si>
  <si>
    <t>* В столбце 5, если студент освобожден, отметить ОСВ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</si>
</sst>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2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6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22" fillId="0" borderId="10" xfId="0" applyFont="1" applyBorder="1" applyAlignment="1" applyProtection="1">
      <alignment horizontal="center"/>
      <protection/>
    </xf>
    <xf numFmtId="0" fontId="22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0" fontId="22" fillId="0" borderId="10" xfId="0" applyFont="1" applyBorder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left"/>
      <protection/>
    </xf>
    <xf numFmtId="0" fontId="22" fillId="0" borderId="11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7" fillId="0" borderId="12" xfId="0" applyFont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/>
      <protection/>
    </xf>
    <xf numFmtId="0" fontId="22" fillId="0" borderId="12" xfId="0" applyFont="1" applyBorder="1" applyAlignment="1" applyProtection="1">
      <alignment horizontal="left"/>
      <protection/>
    </xf>
    <xf numFmtId="166" fontId="22" fillId="0" borderId="12" xfId="0" applyNumberFormat="1" applyFont="1" applyBorder="1" applyAlignment="1" applyProtection="1">
      <alignment horizontal="center"/>
      <protection/>
    </xf>
    <xf numFmtId="166" fontId="22" fillId="0" borderId="12" xfId="0" applyNumberFormat="1" applyFont="1" applyBorder="1" applyAlignment="1" applyProtection="1">
      <alignment horizontal="center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12" xfId="0" applyFont="1" applyBorder="1" applyAlignment="1" applyProtection="1">
      <alignment/>
      <protection/>
    </xf>
    <xf numFmtId="0" fontId="22" fillId="0" borderId="12" xfId="0" applyFont="1" applyBorder="1" applyAlignment="1" applyProtection="1">
      <alignment horizontal="center" wrapText="1"/>
      <protection/>
    </xf>
    <xf numFmtId="0" fontId="27" fillId="0" borderId="0" xfId="0" applyFont="1" applyAlignment="1" applyProtection="1">
      <alignment horizontal="center"/>
      <protection/>
    </xf>
    <xf numFmtId="1" fontId="22" fillId="0" borderId="12" xfId="0" applyNumberFormat="1" applyFont="1" applyBorder="1" applyAlignment="1" applyProtection="1">
      <alignment horizontal="center"/>
      <protection/>
    </xf>
    <xf numFmtId="165" fontId="22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165" fontId="22" fillId="0" borderId="0" xfId="0" applyNumberFormat="1" applyFont="1" applyBorder="1" applyAlignment="1" applyProtection="1">
      <alignment/>
      <protection/>
    </xf>
    <xf numFmtId="0" fontId="22" fillId="0" borderId="10" xfId="0" applyFont="1" applyBorder="1" applyAlignment="1" applyProtection="1">
      <alignment/>
      <protection/>
    </xf>
    <xf numFmtId="0" fontId="22" fillId="0" borderId="11" xfId="0" applyFont="1" applyBorder="1" applyAlignment="1" applyProtection="1">
      <alignment/>
      <protection/>
    </xf>
    <xf numFmtId="0" fontId="22" fillId="0" borderId="11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30" fillId="0" borderId="12" xfId="0" applyFont="1" applyBorder="1" applyAlignment="1" applyProtection="1">
      <alignment horizontal="center" vertical="center" wrapText="1"/>
      <protection/>
    </xf>
    <xf numFmtId="0" fontId="30" fillId="0" borderId="13" xfId="0" applyFont="1" applyBorder="1" applyAlignment="1" applyProtection="1">
      <alignment horizontal="center" vertical="center" wrapText="1"/>
      <protection/>
    </xf>
    <xf numFmtId="165" fontId="22" fillId="0" borderId="0" xfId="0" applyNumberFormat="1" applyFont="1" applyBorder="1" applyAlignment="1" applyProtection="1">
      <alignment horizontal="center"/>
      <protection locked="0"/>
    </xf>
    <xf numFmtId="0" fontId="31" fillId="0" borderId="0" xfId="0" applyFont="1" applyAlignment="1" applyProtection="1">
      <alignment/>
      <protection/>
    </xf>
    <xf numFmtId="0" fontId="22" fillId="0" borderId="10" xfId="0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"/>
      <protection locked="0"/>
    </xf>
    <xf numFmtId="0" fontId="25" fillId="0" borderId="15" xfId="0" applyFont="1" applyBorder="1" applyAlignment="1" applyProtection="1">
      <alignment horizontal="center"/>
      <protection/>
    </xf>
    <xf numFmtId="0" fontId="25" fillId="0" borderId="0" xfId="0" applyFont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14" fontId="22" fillId="0" borderId="0" xfId="0" applyNumberFormat="1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G78"/>
  <sheetViews>
    <sheetView tabSelected="1" workbookViewId="0" topLeftCell="A1">
      <selection activeCell="E10" sqref="E10:K10"/>
    </sheetView>
  </sheetViews>
  <sheetFormatPr defaultColWidth="9.00390625" defaultRowHeight="12.75"/>
  <cols>
    <col min="1" max="1" width="6.125" style="1" customWidth="1"/>
    <col min="2" max="2" width="3.625" style="1" customWidth="1"/>
    <col min="3" max="3" width="32.875" style="1" customWidth="1"/>
    <col min="4" max="4" width="24.00390625" style="1" hidden="1" customWidth="1"/>
    <col min="5" max="5" width="12.625" style="1" customWidth="1"/>
    <col min="6" max="6" width="14.375" style="1" customWidth="1"/>
    <col min="7" max="7" width="9.875" style="1" customWidth="1"/>
    <col min="8" max="8" width="10.125" style="1" customWidth="1"/>
    <col min="9" max="9" width="9.125" style="1" customWidth="1"/>
    <col min="10" max="10" width="8.25390625" style="1" customWidth="1"/>
    <col min="11" max="11" width="9.125" style="1" customWidth="1"/>
    <col min="12" max="12" width="3.125" style="1" customWidth="1"/>
    <col min="13" max="13" width="25.375" style="1" customWidth="1"/>
    <col min="14" max="14" width="10.125" style="1" customWidth="1"/>
    <col min="15" max="15" width="10.875" style="1" customWidth="1"/>
    <col min="16" max="16" width="12.875" style="1" customWidth="1"/>
    <col min="17" max="17" width="13.875" style="1" customWidth="1"/>
    <col min="18" max="18" width="14.75390625" style="1" customWidth="1"/>
    <col min="19" max="19" width="17.75390625" style="1" customWidth="1"/>
    <col min="20" max="16384" width="9.125" style="1" customWidth="1"/>
  </cols>
  <sheetData>
    <row r="1" spans="2:12" ht="15.75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30"/>
    </row>
    <row r="2" spans="2:12" ht="15.75">
      <c r="B2" s="55" t="s">
        <v>1</v>
      </c>
      <c r="C2" s="55"/>
      <c r="D2" s="55"/>
      <c r="E2" s="55"/>
      <c r="F2" s="55"/>
      <c r="G2" s="55"/>
      <c r="H2" s="55"/>
      <c r="I2" s="55"/>
      <c r="J2" s="55"/>
      <c r="K2" s="55"/>
      <c r="L2" s="31"/>
    </row>
    <row r="3" spans="2:12" ht="8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3" ht="15.75">
      <c r="B4" s="56"/>
      <c r="C4" s="56"/>
      <c r="D4" s="56"/>
      <c r="E4" s="56"/>
      <c r="F4" s="56"/>
      <c r="G4" s="56"/>
      <c r="H4" s="56"/>
      <c r="I4" s="56"/>
      <c r="J4" s="56"/>
      <c r="K4" s="56"/>
      <c r="L4" s="32"/>
      <c r="M4" s="9" t="s">
        <v>11</v>
      </c>
    </row>
    <row r="5" spans="2:13" ht="9.75" customHeight="1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9" t="s">
        <v>48</v>
      </c>
    </row>
    <row r="6" spans="2:13" ht="15" customHeight="1">
      <c r="B6" s="60" t="s">
        <v>4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9" t="s">
        <v>54</v>
      </c>
    </row>
    <row r="7" spans="2:12" ht="9.75" customHeight="1">
      <c r="B7" s="57" t="s">
        <v>2</v>
      </c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2:12" ht="12.75">
      <c r="B8" s="3" t="s">
        <v>5</v>
      </c>
      <c r="C8" s="3"/>
      <c r="D8" s="3" t="s">
        <v>53</v>
      </c>
      <c r="E8" s="43"/>
      <c r="F8" s="43"/>
      <c r="G8" s="43"/>
      <c r="H8" s="43"/>
      <c r="I8" s="43"/>
      <c r="J8" s="43"/>
      <c r="K8" s="43"/>
      <c r="L8" s="33"/>
    </row>
    <row r="9" spans="2:12" ht="12.75">
      <c r="B9" s="5"/>
      <c r="C9" s="6" t="s">
        <v>47</v>
      </c>
      <c r="D9" s="6" t="s">
        <v>55</v>
      </c>
      <c r="E9" s="10"/>
      <c r="F9" s="6" t="s">
        <v>6</v>
      </c>
      <c r="G9" s="4"/>
      <c r="H9" s="7" t="s">
        <v>7</v>
      </c>
      <c r="I9" s="4"/>
      <c r="J9" s="7" t="s">
        <v>8</v>
      </c>
      <c r="K9" s="4"/>
      <c r="L9" s="34"/>
    </row>
    <row r="10" spans="2:16" ht="12.75">
      <c r="B10" s="35" t="s">
        <v>9</v>
      </c>
      <c r="C10" s="35"/>
      <c r="D10" s="35"/>
      <c r="E10" s="43"/>
      <c r="F10" s="43"/>
      <c r="G10" s="43"/>
      <c r="H10" s="43"/>
      <c r="I10" s="43"/>
      <c r="J10" s="43"/>
      <c r="K10" s="43"/>
      <c r="L10" s="33"/>
      <c r="N10" s="9"/>
      <c r="O10" s="9"/>
      <c r="P10" s="9"/>
    </row>
    <row r="11" spans="2:16" ht="12.75">
      <c r="B11" s="36" t="s">
        <v>10</v>
      </c>
      <c r="C11" s="36"/>
      <c r="D11" s="36"/>
      <c r="E11" s="61"/>
      <c r="F11" s="61"/>
      <c r="G11" s="61"/>
      <c r="H11" s="61"/>
      <c r="I11" s="61"/>
      <c r="J11" s="61"/>
      <c r="K11" s="61"/>
      <c r="L11" s="33"/>
      <c r="N11" s="9"/>
      <c r="O11" s="9" t="s">
        <v>11</v>
      </c>
      <c r="P11" s="9"/>
    </row>
    <row r="12" spans="2:16" ht="12.75">
      <c r="B12" s="36" t="s">
        <v>12</v>
      </c>
      <c r="C12" s="36"/>
      <c r="D12" s="36"/>
      <c r="E12" s="37"/>
      <c r="F12" s="11" t="s">
        <v>13</v>
      </c>
      <c r="G12" s="12"/>
      <c r="H12" s="1" t="s">
        <v>14</v>
      </c>
      <c r="N12" s="9"/>
      <c r="O12" s="9" t="s">
        <v>48</v>
      </c>
      <c r="P12" s="9"/>
    </row>
    <row r="13" spans="2:33" ht="12.75">
      <c r="B13" s="33" t="s">
        <v>15</v>
      </c>
      <c r="C13" s="33"/>
      <c r="D13" s="33"/>
      <c r="E13" s="33"/>
      <c r="F13" s="8" t="s">
        <v>11</v>
      </c>
      <c r="G13" s="13"/>
      <c r="H13" s="14"/>
      <c r="I13" s="14"/>
      <c r="J13" s="14"/>
      <c r="K13" s="8"/>
      <c r="M13" s="38" t="str">
        <f>IF(F13="экзамен",IF(G13&lt;&gt;25,"Макс.балл за экзамен должен быть равен 25",""),IF(F13="КП/ПР",IF(G13&lt;&gt;100,"Макс.балл за КП.ПР должен быть равен 100",""),IF(AND(G13&gt;=0,G13&lt;=10),"","Макс.балл за зачет должен быть в интервале от 0 до 10")))</f>
        <v>Макс.балл за экзамен должен быть равен 25</v>
      </c>
      <c r="N13" s="9"/>
      <c r="O13" s="9"/>
      <c r="P13" s="9"/>
      <c r="AG13" s="38"/>
    </row>
    <row r="14" spans="14:16" ht="3.75" customHeight="1">
      <c r="N14" s="9"/>
      <c r="O14" s="9"/>
      <c r="P14" s="9"/>
    </row>
    <row r="15" spans="1:16" ht="24.75" customHeight="1">
      <c r="A15" s="3"/>
      <c r="B15" s="59" t="s">
        <v>16</v>
      </c>
      <c r="C15" s="59" t="s">
        <v>49</v>
      </c>
      <c r="D15" s="15"/>
      <c r="E15" s="51" t="s">
        <v>50</v>
      </c>
      <c r="F15" s="51"/>
      <c r="G15" s="48" t="s">
        <v>51</v>
      </c>
      <c r="H15" s="52" t="s">
        <v>17</v>
      </c>
      <c r="I15" s="53"/>
      <c r="J15" s="52" t="s">
        <v>18</v>
      </c>
      <c r="K15" s="53"/>
      <c r="M15" s="9">
        <f>IF((COUNTIF(G18:G56,"&gt;0")+COUNTIF(G18:G56,"=0")+COUNTIF(G18:G56,"ОСВ")+COUNTIF(G18:G56,"НЕЯВ"))&lt;E58,(E58-COUNTIF(G18:G56,"&gt;0")-COUNTIF(G18:G56,"ОСВ")-COUNTIF(G18:G56,"НЕЯВ")-COUNTIF(G18:G56,"=0")),0)</f>
        <v>0</v>
      </c>
      <c r="N15" s="9"/>
      <c r="O15" s="9"/>
      <c r="P15" s="9"/>
    </row>
    <row r="16" spans="1:16" ht="36" customHeight="1">
      <c r="A16" s="3"/>
      <c r="B16" s="59"/>
      <c r="C16" s="59"/>
      <c r="D16" s="15"/>
      <c r="E16" s="39" t="s">
        <v>19</v>
      </c>
      <c r="F16" s="40" t="s">
        <v>52</v>
      </c>
      <c r="G16" s="50"/>
      <c r="H16" s="18" t="s">
        <v>20</v>
      </c>
      <c r="I16" s="16" t="s">
        <v>21</v>
      </c>
      <c r="J16" s="17" t="s">
        <v>20</v>
      </c>
      <c r="K16" s="16" t="s">
        <v>21</v>
      </c>
      <c r="M16" s="38">
        <f>IF(AND(G13&gt;0,M15&gt;0),CONCATENATE("Заполните рез.итогового контроля по ",M15," студ."),"")</f>
      </c>
      <c r="N16" s="38"/>
      <c r="O16" s="9"/>
      <c r="P16" s="9"/>
    </row>
    <row r="17" spans="2:17" ht="12.75">
      <c r="B17" s="19">
        <v>1</v>
      </c>
      <c r="C17" s="19">
        <v>2</v>
      </c>
      <c r="D17" s="19"/>
      <c r="E17" s="19">
        <v>3</v>
      </c>
      <c r="F17" s="19">
        <v>4</v>
      </c>
      <c r="G17" s="19">
        <v>5</v>
      </c>
      <c r="H17" s="19">
        <v>6</v>
      </c>
      <c r="I17" s="19">
        <v>7</v>
      </c>
      <c r="J17" s="19">
        <v>8</v>
      </c>
      <c r="K17" s="19">
        <v>9</v>
      </c>
      <c r="N17" s="9"/>
      <c r="O17" s="9"/>
      <c r="P17" s="9"/>
      <c r="Q17" s="1">
        <f>SUM(Q18:Q56)</f>
        <v>0</v>
      </c>
    </row>
    <row r="18" spans="2:33" ht="12.75">
      <c r="B18" s="20">
        <v>1</v>
      </c>
      <c r="C18" s="21"/>
      <c r="D18" s="21"/>
      <c r="E18" s="22"/>
      <c r="F18" s="23"/>
      <c r="G18" s="23"/>
      <c r="H18" s="22">
        <f>IF(G18="ОСВ",F18+E18,IF(AND(F18="",G18=""),"",IF(OR(G18&lt;0.5*G$13,G18="НЕЯВ"),"х",F18+E18+G18)))</f>
      </c>
      <c r="I18" s="22">
        <f>IF(G18="НЕЯВ","х",IF(F$13="зачет",N18,O18))</f>
      </c>
      <c r="J18" s="23"/>
      <c r="K18" s="22">
        <f>IF(J18="","",IF(J18&lt;50,"неуд.",IF(J18&lt;70,"удов.",IF(J18&lt;85,"хор.",IF(J18&lt;=100,"отл.")))))</f>
      </c>
      <c r="M18" s="38">
        <f>IF(AND(ISNUMBER(G18)=TRUE,G18&gt;G$13),"Превышен лимит итогового контроля",IF(AND($F$13="зачет",F18&gt;0,(E18+F18)&gt;60),"Превышен лимит отработок",IF(AND($F$13="экзамен",F18&gt;0,(E18+F18)&gt;50),"Превышен лимит отработок","")))</f>
      </c>
      <c r="N18" s="9">
        <f>IF(C18="","",IF(AND(H18&gt;=60,H18&lt;=100),"зачтено",IF(OR(H18="х",H18&lt;60),"незачтено")))</f>
      </c>
      <c r="O18" s="9">
        <f>IF(C18="","",IF(H18="","",IF(OR(H18="х",H18&lt;50),"неуд.",IF(H18&lt;70,"удов.",IF(H18&lt;85,"хор.",IF(H18&lt;=100,"отл."))))))</f>
      </c>
      <c r="P18" s="9">
        <f>IF(C18="",0,1)</f>
        <v>0</v>
      </c>
      <c r="Q18" s="1">
        <f>IF(AND(ISNUMBER(G18)=TRUE,G18&lt;0.5*G$13),1,0)</f>
        <v>0</v>
      </c>
      <c r="AG18" s="38"/>
    </row>
    <row r="19" spans="2:33" ht="12.75">
      <c r="B19" s="20">
        <v>2</v>
      </c>
      <c r="C19" s="21"/>
      <c r="D19" s="21"/>
      <c r="E19" s="22"/>
      <c r="F19" s="23"/>
      <c r="G19" s="23"/>
      <c r="H19" s="22">
        <f aca="true" t="shared" si="0" ref="H19:H56">IF(G19="ОСВ",F19+E19,IF(AND(F19="",G19=""),"",IF(OR(G19&lt;0.5*G$13,G19="НЕЯВ"),"х",F19+E19+G19)))</f>
      </c>
      <c r="I19" s="22">
        <f aca="true" t="shared" si="1" ref="I19:I56">IF(G19="НЕЯВ","х",IF(F$13="зачет",N19,O19))</f>
      </c>
      <c r="J19" s="23"/>
      <c r="K19" s="22">
        <f aca="true" t="shared" si="2" ref="K19:K56">IF(J19="","",IF(J19&lt;50,"неуд.",IF(J19&lt;70,"удов.",IF(J19&lt;85,"хор.",IF(J19&lt;=100,"отл.")))))</f>
      </c>
      <c r="M19" s="38">
        <f aca="true" t="shared" si="3" ref="M19:M56">IF(AND(ISNUMBER(G19)=TRUE,G19&gt;G$13),"Превышен лимит итогового контроля",IF(AND($F$13="зачет",F19&gt;0,(E19+F19)&gt;60),"Превышен лимит отработок",IF(AND($F$13="экзамен",F19&gt;0,(E19+F19)&gt;50),"Превышен лимит отработок","")))</f>
      </c>
      <c r="N19" s="9">
        <f aca="true" t="shared" si="4" ref="N19:N56">IF(C19="","",IF(AND(H19&gt;=60,H19&lt;=100),"зачтено",IF(OR(H19="х",H19&lt;60),"незачтено")))</f>
      </c>
      <c r="O19" s="9">
        <f aca="true" t="shared" si="5" ref="O19:O56">IF(C19="","",IF(H19="","",IF(OR(H19="х",H19&lt;50),"неуд.",IF(H19&lt;70,"удов.",IF(H19&lt;85,"хор.",IF(H19&lt;=100,"отл."))))))</f>
      </c>
      <c r="P19" s="9">
        <f aca="true" t="shared" si="6" ref="P19:P56">IF(C19="",0,1)</f>
        <v>0</v>
      </c>
      <c r="Q19" s="1">
        <f aca="true" t="shared" si="7" ref="Q19:Q56">IF(AND(ISNUMBER(G19)=TRUE,G19&lt;0.5*G$13),1,0)</f>
        <v>0</v>
      </c>
      <c r="AG19" s="38"/>
    </row>
    <row r="20" spans="2:33" ht="12.75">
      <c r="B20" s="20">
        <v>3</v>
      </c>
      <c r="C20" s="21"/>
      <c r="D20" s="21"/>
      <c r="E20" s="22"/>
      <c r="F20" s="23"/>
      <c r="G20" s="23"/>
      <c r="H20" s="22">
        <f t="shared" si="0"/>
      </c>
      <c r="I20" s="22">
        <f t="shared" si="1"/>
      </c>
      <c r="J20" s="23"/>
      <c r="K20" s="22">
        <f t="shared" si="2"/>
      </c>
      <c r="M20" s="38">
        <f t="shared" si="3"/>
      </c>
      <c r="N20" s="9">
        <f t="shared" si="4"/>
      </c>
      <c r="O20" s="9">
        <f t="shared" si="5"/>
      </c>
      <c r="P20" s="9">
        <f t="shared" si="6"/>
        <v>0</v>
      </c>
      <c r="Q20" s="1">
        <f t="shared" si="7"/>
        <v>0</v>
      </c>
      <c r="AG20" s="38"/>
    </row>
    <row r="21" spans="2:33" ht="12.75">
      <c r="B21" s="20">
        <v>4</v>
      </c>
      <c r="C21" s="21"/>
      <c r="D21" s="21"/>
      <c r="E21" s="22"/>
      <c r="F21" s="23"/>
      <c r="G21" s="23"/>
      <c r="H21" s="22">
        <f t="shared" si="0"/>
      </c>
      <c r="I21" s="22">
        <f t="shared" si="1"/>
      </c>
      <c r="J21" s="23"/>
      <c r="K21" s="22">
        <f t="shared" si="2"/>
      </c>
      <c r="M21" s="38">
        <f t="shared" si="3"/>
      </c>
      <c r="N21" s="9">
        <f t="shared" si="4"/>
      </c>
      <c r="O21" s="9">
        <f t="shared" si="5"/>
      </c>
      <c r="P21" s="9">
        <f t="shared" si="6"/>
        <v>0</v>
      </c>
      <c r="Q21" s="1">
        <f t="shared" si="7"/>
        <v>0</v>
      </c>
      <c r="AG21" s="38"/>
    </row>
    <row r="22" spans="2:33" ht="12.75">
      <c r="B22" s="20">
        <v>5</v>
      </c>
      <c r="C22" s="21"/>
      <c r="D22" s="21"/>
      <c r="E22" s="22"/>
      <c r="F22" s="23"/>
      <c r="G22" s="23"/>
      <c r="H22" s="22">
        <f t="shared" si="0"/>
      </c>
      <c r="I22" s="22">
        <f t="shared" si="1"/>
      </c>
      <c r="J22" s="23"/>
      <c r="K22" s="22">
        <f t="shared" si="2"/>
      </c>
      <c r="M22" s="38">
        <f t="shared" si="3"/>
      </c>
      <c r="N22" s="9">
        <f t="shared" si="4"/>
      </c>
      <c r="O22" s="9">
        <f t="shared" si="5"/>
      </c>
      <c r="P22" s="9">
        <f t="shared" si="6"/>
        <v>0</v>
      </c>
      <c r="Q22" s="1">
        <f t="shared" si="7"/>
        <v>0</v>
      </c>
      <c r="AG22" s="38"/>
    </row>
    <row r="23" spans="2:33" ht="12.75">
      <c r="B23" s="20">
        <v>6</v>
      </c>
      <c r="C23" s="21"/>
      <c r="D23" s="21"/>
      <c r="E23" s="22"/>
      <c r="F23" s="23"/>
      <c r="G23" s="23"/>
      <c r="H23" s="22">
        <f t="shared" si="0"/>
      </c>
      <c r="I23" s="22">
        <f t="shared" si="1"/>
      </c>
      <c r="J23" s="23"/>
      <c r="K23" s="22">
        <f t="shared" si="2"/>
      </c>
      <c r="M23" s="38">
        <f t="shared" si="3"/>
      </c>
      <c r="N23" s="9">
        <f t="shared" si="4"/>
      </c>
      <c r="O23" s="9">
        <f t="shared" si="5"/>
      </c>
      <c r="P23" s="9">
        <f t="shared" si="6"/>
        <v>0</v>
      </c>
      <c r="Q23" s="1">
        <f t="shared" si="7"/>
        <v>0</v>
      </c>
      <c r="AG23" s="38"/>
    </row>
    <row r="24" spans="2:33" ht="12.75">
      <c r="B24" s="20">
        <v>7</v>
      </c>
      <c r="C24" s="21"/>
      <c r="D24" s="21"/>
      <c r="E24" s="22"/>
      <c r="F24" s="23"/>
      <c r="G24" s="23"/>
      <c r="H24" s="22">
        <f t="shared" si="0"/>
      </c>
      <c r="I24" s="22">
        <f t="shared" si="1"/>
      </c>
      <c r="J24" s="23"/>
      <c r="K24" s="22">
        <f t="shared" si="2"/>
      </c>
      <c r="M24" s="38">
        <f t="shared" si="3"/>
      </c>
      <c r="N24" s="9">
        <f t="shared" si="4"/>
      </c>
      <c r="O24" s="9">
        <f t="shared" si="5"/>
      </c>
      <c r="P24" s="9">
        <f t="shared" si="6"/>
        <v>0</v>
      </c>
      <c r="Q24" s="1">
        <f t="shared" si="7"/>
        <v>0</v>
      </c>
      <c r="AG24" s="38"/>
    </row>
    <row r="25" spans="2:33" ht="12.75">
      <c r="B25" s="20">
        <v>8</v>
      </c>
      <c r="C25" s="21"/>
      <c r="D25" s="21"/>
      <c r="E25" s="22"/>
      <c r="F25" s="23"/>
      <c r="G25" s="23"/>
      <c r="H25" s="22">
        <f t="shared" si="0"/>
      </c>
      <c r="I25" s="22">
        <f t="shared" si="1"/>
      </c>
      <c r="J25" s="23"/>
      <c r="K25" s="22">
        <f t="shared" si="2"/>
      </c>
      <c r="M25" s="38">
        <f t="shared" si="3"/>
      </c>
      <c r="N25" s="9">
        <f t="shared" si="4"/>
      </c>
      <c r="O25" s="9">
        <f t="shared" si="5"/>
      </c>
      <c r="P25" s="9">
        <f t="shared" si="6"/>
        <v>0</v>
      </c>
      <c r="Q25" s="1">
        <f t="shared" si="7"/>
        <v>0</v>
      </c>
      <c r="AG25" s="38"/>
    </row>
    <row r="26" spans="2:33" ht="12.75">
      <c r="B26" s="20">
        <v>9</v>
      </c>
      <c r="C26" s="21"/>
      <c r="D26" s="21"/>
      <c r="E26" s="22"/>
      <c r="F26" s="23"/>
      <c r="G26" s="23"/>
      <c r="H26" s="22">
        <f t="shared" si="0"/>
      </c>
      <c r="I26" s="22">
        <f t="shared" si="1"/>
      </c>
      <c r="J26" s="23"/>
      <c r="K26" s="22">
        <f t="shared" si="2"/>
      </c>
      <c r="M26" s="38">
        <f t="shared" si="3"/>
      </c>
      <c r="N26" s="9">
        <f t="shared" si="4"/>
      </c>
      <c r="O26" s="9">
        <f t="shared" si="5"/>
      </c>
      <c r="P26" s="9">
        <f t="shared" si="6"/>
        <v>0</v>
      </c>
      <c r="Q26" s="1">
        <f t="shared" si="7"/>
        <v>0</v>
      </c>
      <c r="AG26" s="38"/>
    </row>
    <row r="27" spans="2:33" ht="12.75">
      <c r="B27" s="20">
        <v>10</v>
      </c>
      <c r="C27" s="21"/>
      <c r="D27" s="21"/>
      <c r="E27" s="22"/>
      <c r="F27" s="23"/>
      <c r="G27" s="23"/>
      <c r="H27" s="22">
        <f t="shared" si="0"/>
      </c>
      <c r="I27" s="22">
        <f t="shared" si="1"/>
      </c>
      <c r="J27" s="23"/>
      <c r="K27" s="22">
        <f t="shared" si="2"/>
      </c>
      <c r="M27" s="38">
        <f t="shared" si="3"/>
      </c>
      <c r="N27" s="9">
        <f t="shared" si="4"/>
      </c>
      <c r="O27" s="9">
        <f t="shared" si="5"/>
      </c>
      <c r="P27" s="9">
        <f t="shared" si="6"/>
        <v>0</v>
      </c>
      <c r="Q27" s="1">
        <f t="shared" si="7"/>
        <v>0</v>
      </c>
      <c r="AG27" s="38"/>
    </row>
    <row r="28" spans="2:33" ht="12.75">
      <c r="B28" s="20">
        <v>11</v>
      </c>
      <c r="C28" s="21"/>
      <c r="D28" s="21"/>
      <c r="E28" s="22"/>
      <c r="F28" s="23"/>
      <c r="G28" s="23"/>
      <c r="H28" s="22">
        <f t="shared" si="0"/>
      </c>
      <c r="I28" s="22">
        <f t="shared" si="1"/>
      </c>
      <c r="J28" s="23"/>
      <c r="K28" s="22">
        <f t="shared" si="2"/>
      </c>
      <c r="M28" s="38">
        <f t="shared" si="3"/>
      </c>
      <c r="N28" s="9">
        <f t="shared" si="4"/>
      </c>
      <c r="O28" s="9">
        <f t="shared" si="5"/>
      </c>
      <c r="P28" s="9">
        <f t="shared" si="6"/>
        <v>0</v>
      </c>
      <c r="Q28" s="1">
        <f t="shared" si="7"/>
        <v>0</v>
      </c>
      <c r="AG28" s="38"/>
    </row>
    <row r="29" spans="2:33" ht="12.75">
      <c r="B29" s="20">
        <v>12</v>
      </c>
      <c r="C29" s="21"/>
      <c r="D29" s="21"/>
      <c r="E29" s="22"/>
      <c r="F29" s="23"/>
      <c r="G29" s="23"/>
      <c r="H29" s="22">
        <f t="shared" si="0"/>
      </c>
      <c r="I29" s="22">
        <f t="shared" si="1"/>
      </c>
      <c r="J29" s="23"/>
      <c r="K29" s="22">
        <f t="shared" si="2"/>
      </c>
      <c r="M29" s="38">
        <f t="shared" si="3"/>
      </c>
      <c r="N29" s="9">
        <f t="shared" si="4"/>
      </c>
      <c r="O29" s="9">
        <f t="shared" si="5"/>
      </c>
      <c r="P29" s="9">
        <f t="shared" si="6"/>
        <v>0</v>
      </c>
      <c r="Q29" s="1">
        <f t="shared" si="7"/>
        <v>0</v>
      </c>
      <c r="AG29" s="38"/>
    </row>
    <row r="30" spans="2:33" ht="12.75">
      <c r="B30" s="20">
        <v>13</v>
      </c>
      <c r="C30" s="21"/>
      <c r="D30" s="21"/>
      <c r="E30" s="22"/>
      <c r="F30" s="23"/>
      <c r="G30" s="23"/>
      <c r="H30" s="22">
        <f t="shared" si="0"/>
      </c>
      <c r="I30" s="22">
        <f t="shared" si="1"/>
      </c>
      <c r="J30" s="23"/>
      <c r="K30" s="22">
        <f t="shared" si="2"/>
      </c>
      <c r="M30" s="38">
        <f t="shared" si="3"/>
      </c>
      <c r="N30" s="9">
        <f t="shared" si="4"/>
      </c>
      <c r="O30" s="9">
        <f t="shared" si="5"/>
      </c>
      <c r="P30" s="9">
        <f t="shared" si="6"/>
        <v>0</v>
      </c>
      <c r="Q30" s="1">
        <f t="shared" si="7"/>
        <v>0</v>
      </c>
      <c r="AG30" s="38"/>
    </row>
    <row r="31" spans="2:33" ht="12.75">
      <c r="B31" s="20">
        <v>14</v>
      </c>
      <c r="C31" s="21"/>
      <c r="D31" s="21"/>
      <c r="E31" s="22"/>
      <c r="F31" s="23"/>
      <c r="G31" s="23"/>
      <c r="H31" s="22">
        <f t="shared" si="0"/>
      </c>
      <c r="I31" s="22">
        <f t="shared" si="1"/>
      </c>
      <c r="J31" s="23"/>
      <c r="K31" s="22">
        <f t="shared" si="2"/>
      </c>
      <c r="M31" s="38">
        <f t="shared" si="3"/>
      </c>
      <c r="N31" s="9">
        <f t="shared" si="4"/>
      </c>
      <c r="O31" s="9">
        <f t="shared" si="5"/>
      </c>
      <c r="P31" s="9">
        <f t="shared" si="6"/>
        <v>0</v>
      </c>
      <c r="Q31" s="1">
        <f t="shared" si="7"/>
        <v>0</v>
      </c>
      <c r="AG31" s="38"/>
    </row>
    <row r="32" spans="2:33" ht="12.75">
      <c r="B32" s="20">
        <v>15</v>
      </c>
      <c r="C32" s="21"/>
      <c r="D32" s="21"/>
      <c r="E32" s="22"/>
      <c r="F32" s="23"/>
      <c r="G32" s="23"/>
      <c r="H32" s="22">
        <f t="shared" si="0"/>
      </c>
      <c r="I32" s="22">
        <f t="shared" si="1"/>
      </c>
      <c r="J32" s="23"/>
      <c r="K32" s="22">
        <f t="shared" si="2"/>
      </c>
      <c r="M32" s="38">
        <f t="shared" si="3"/>
      </c>
      <c r="N32" s="9">
        <f t="shared" si="4"/>
      </c>
      <c r="O32" s="9">
        <f t="shared" si="5"/>
      </c>
      <c r="P32" s="9">
        <f t="shared" si="6"/>
        <v>0</v>
      </c>
      <c r="Q32" s="1">
        <f t="shared" si="7"/>
        <v>0</v>
      </c>
      <c r="AG32" s="38"/>
    </row>
    <row r="33" spans="2:33" ht="12.75">
      <c r="B33" s="20">
        <v>16</v>
      </c>
      <c r="C33" s="21"/>
      <c r="D33" s="21"/>
      <c r="E33" s="22"/>
      <c r="F33" s="23"/>
      <c r="G33" s="23"/>
      <c r="H33" s="22">
        <f t="shared" si="0"/>
      </c>
      <c r="I33" s="22">
        <f t="shared" si="1"/>
      </c>
      <c r="J33" s="23"/>
      <c r="K33" s="22">
        <f t="shared" si="2"/>
      </c>
      <c r="M33" s="38">
        <f t="shared" si="3"/>
      </c>
      <c r="N33" s="9">
        <f t="shared" si="4"/>
      </c>
      <c r="O33" s="9">
        <f t="shared" si="5"/>
      </c>
      <c r="P33" s="9">
        <f t="shared" si="6"/>
        <v>0</v>
      </c>
      <c r="Q33" s="1">
        <f t="shared" si="7"/>
        <v>0</v>
      </c>
      <c r="AG33" s="38"/>
    </row>
    <row r="34" spans="2:33" ht="12.75">
      <c r="B34" s="20">
        <v>17</v>
      </c>
      <c r="C34" s="21"/>
      <c r="D34" s="21"/>
      <c r="E34" s="22"/>
      <c r="F34" s="23"/>
      <c r="G34" s="23"/>
      <c r="H34" s="22">
        <f t="shared" si="0"/>
      </c>
      <c r="I34" s="22">
        <f t="shared" si="1"/>
      </c>
      <c r="J34" s="23"/>
      <c r="K34" s="22">
        <f t="shared" si="2"/>
      </c>
      <c r="M34" s="38">
        <f t="shared" si="3"/>
      </c>
      <c r="N34" s="9">
        <f t="shared" si="4"/>
      </c>
      <c r="O34" s="9">
        <f t="shared" si="5"/>
      </c>
      <c r="P34" s="9">
        <f t="shared" si="6"/>
        <v>0</v>
      </c>
      <c r="Q34" s="1">
        <f t="shared" si="7"/>
        <v>0</v>
      </c>
      <c r="AG34" s="38"/>
    </row>
    <row r="35" spans="2:33" ht="12.75">
      <c r="B35" s="20">
        <v>18</v>
      </c>
      <c r="C35" s="21"/>
      <c r="D35" s="21"/>
      <c r="E35" s="22"/>
      <c r="F35" s="23"/>
      <c r="G35" s="23"/>
      <c r="H35" s="22">
        <f t="shared" si="0"/>
      </c>
      <c r="I35" s="22">
        <f t="shared" si="1"/>
      </c>
      <c r="J35" s="23"/>
      <c r="K35" s="22">
        <f t="shared" si="2"/>
      </c>
      <c r="M35" s="38">
        <f t="shared" si="3"/>
      </c>
      <c r="N35" s="9">
        <f t="shared" si="4"/>
      </c>
      <c r="O35" s="9">
        <f t="shared" si="5"/>
      </c>
      <c r="P35" s="9">
        <f t="shared" si="6"/>
        <v>0</v>
      </c>
      <c r="Q35" s="1">
        <f t="shared" si="7"/>
        <v>0</v>
      </c>
      <c r="AG35" s="38"/>
    </row>
    <row r="36" spans="2:33" ht="12.75">
      <c r="B36" s="20">
        <v>19</v>
      </c>
      <c r="C36" s="21"/>
      <c r="D36" s="21"/>
      <c r="E36" s="22"/>
      <c r="F36" s="23"/>
      <c r="G36" s="23"/>
      <c r="H36" s="22">
        <f t="shared" si="0"/>
      </c>
      <c r="I36" s="22">
        <f t="shared" si="1"/>
      </c>
      <c r="J36" s="23"/>
      <c r="K36" s="22">
        <f t="shared" si="2"/>
      </c>
      <c r="M36" s="38">
        <f t="shared" si="3"/>
      </c>
      <c r="N36" s="9">
        <f t="shared" si="4"/>
      </c>
      <c r="O36" s="9">
        <f t="shared" si="5"/>
      </c>
      <c r="P36" s="9">
        <f t="shared" si="6"/>
        <v>0</v>
      </c>
      <c r="Q36" s="1">
        <f t="shared" si="7"/>
        <v>0</v>
      </c>
      <c r="AG36" s="38"/>
    </row>
    <row r="37" spans="2:33" ht="12.75">
      <c r="B37" s="20">
        <v>20</v>
      </c>
      <c r="C37" s="21"/>
      <c r="D37" s="21"/>
      <c r="E37" s="22"/>
      <c r="F37" s="23"/>
      <c r="G37" s="23"/>
      <c r="H37" s="22">
        <f t="shared" si="0"/>
      </c>
      <c r="I37" s="22">
        <f t="shared" si="1"/>
      </c>
      <c r="J37" s="23"/>
      <c r="K37" s="22">
        <f t="shared" si="2"/>
      </c>
      <c r="M37" s="38">
        <f t="shared" si="3"/>
      </c>
      <c r="N37" s="9">
        <f t="shared" si="4"/>
      </c>
      <c r="O37" s="9">
        <f t="shared" si="5"/>
      </c>
      <c r="P37" s="9">
        <f t="shared" si="6"/>
        <v>0</v>
      </c>
      <c r="Q37" s="1">
        <f t="shared" si="7"/>
        <v>0</v>
      </c>
      <c r="AG37" s="38"/>
    </row>
    <row r="38" spans="2:33" ht="12.75">
      <c r="B38" s="20">
        <v>21</v>
      </c>
      <c r="C38" s="21"/>
      <c r="D38" s="21"/>
      <c r="E38" s="22"/>
      <c r="F38" s="23"/>
      <c r="G38" s="23"/>
      <c r="H38" s="22">
        <f t="shared" si="0"/>
      </c>
      <c r="I38" s="22">
        <f t="shared" si="1"/>
      </c>
      <c r="J38" s="23"/>
      <c r="K38" s="22">
        <f t="shared" si="2"/>
      </c>
      <c r="M38" s="38">
        <f t="shared" si="3"/>
      </c>
      <c r="N38" s="9">
        <f t="shared" si="4"/>
      </c>
      <c r="O38" s="9">
        <f t="shared" si="5"/>
      </c>
      <c r="P38" s="9">
        <f t="shared" si="6"/>
        <v>0</v>
      </c>
      <c r="Q38" s="1">
        <f t="shared" si="7"/>
        <v>0</v>
      </c>
      <c r="AG38" s="38"/>
    </row>
    <row r="39" spans="2:33" ht="12.75">
      <c r="B39" s="20">
        <v>22</v>
      </c>
      <c r="C39" s="21"/>
      <c r="D39" s="21"/>
      <c r="E39" s="22"/>
      <c r="F39" s="23"/>
      <c r="G39" s="23"/>
      <c r="H39" s="22">
        <f t="shared" si="0"/>
      </c>
      <c r="I39" s="22">
        <f t="shared" si="1"/>
      </c>
      <c r="J39" s="23"/>
      <c r="K39" s="22">
        <f t="shared" si="2"/>
      </c>
      <c r="M39" s="38">
        <f t="shared" si="3"/>
      </c>
      <c r="N39" s="9">
        <f t="shared" si="4"/>
      </c>
      <c r="O39" s="9">
        <f t="shared" si="5"/>
      </c>
      <c r="P39" s="9">
        <f t="shared" si="6"/>
        <v>0</v>
      </c>
      <c r="Q39" s="1">
        <f t="shared" si="7"/>
        <v>0</v>
      </c>
      <c r="AG39" s="38"/>
    </row>
    <row r="40" spans="2:33" ht="12.75">
      <c r="B40" s="20">
        <v>23</v>
      </c>
      <c r="C40" s="21"/>
      <c r="D40" s="21"/>
      <c r="E40" s="22"/>
      <c r="F40" s="23"/>
      <c r="G40" s="23"/>
      <c r="H40" s="22">
        <f t="shared" si="0"/>
      </c>
      <c r="I40" s="22">
        <f t="shared" si="1"/>
      </c>
      <c r="J40" s="23"/>
      <c r="K40" s="22">
        <f t="shared" si="2"/>
      </c>
      <c r="M40" s="38">
        <f t="shared" si="3"/>
      </c>
      <c r="N40" s="9">
        <f t="shared" si="4"/>
      </c>
      <c r="O40" s="9">
        <f t="shared" si="5"/>
      </c>
      <c r="P40" s="9">
        <f t="shared" si="6"/>
        <v>0</v>
      </c>
      <c r="Q40" s="1">
        <f t="shared" si="7"/>
        <v>0</v>
      </c>
      <c r="AG40" s="38"/>
    </row>
    <row r="41" spans="2:33" ht="12.75">
      <c r="B41" s="20">
        <v>24</v>
      </c>
      <c r="C41" s="21"/>
      <c r="D41" s="21"/>
      <c r="E41" s="22"/>
      <c r="F41" s="23"/>
      <c r="G41" s="23"/>
      <c r="H41" s="22">
        <f t="shared" si="0"/>
      </c>
      <c r="I41" s="22">
        <f t="shared" si="1"/>
      </c>
      <c r="J41" s="23"/>
      <c r="K41" s="22">
        <f t="shared" si="2"/>
      </c>
      <c r="M41" s="38">
        <f t="shared" si="3"/>
      </c>
      <c r="N41" s="9">
        <f t="shared" si="4"/>
      </c>
      <c r="O41" s="9">
        <f t="shared" si="5"/>
      </c>
      <c r="P41" s="9">
        <f t="shared" si="6"/>
        <v>0</v>
      </c>
      <c r="Q41" s="1">
        <f t="shared" si="7"/>
        <v>0</v>
      </c>
      <c r="AG41" s="38"/>
    </row>
    <row r="42" spans="2:33" ht="12.75">
      <c r="B42" s="20">
        <v>25</v>
      </c>
      <c r="C42" s="21"/>
      <c r="D42" s="21"/>
      <c r="E42" s="22"/>
      <c r="F42" s="23"/>
      <c r="G42" s="23"/>
      <c r="H42" s="22">
        <f t="shared" si="0"/>
      </c>
      <c r="I42" s="22">
        <f t="shared" si="1"/>
      </c>
      <c r="J42" s="23"/>
      <c r="K42" s="22">
        <f t="shared" si="2"/>
      </c>
      <c r="M42" s="38">
        <f t="shared" si="3"/>
      </c>
      <c r="N42" s="9">
        <f t="shared" si="4"/>
      </c>
      <c r="O42" s="9">
        <f t="shared" si="5"/>
      </c>
      <c r="P42" s="9">
        <f t="shared" si="6"/>
        <v>0</v>
      </c>
      <c r="Q42" s="1">
        <f t="shared" si="7"/>
        <v>0</v>
      </c>
      <c r="AG42" s="38"/>
    </row>
    <row r="43" spans="2:33" ht="12.75">
      <c r="B43" s="20">
        <v>26</v>
      </c>
      <c r="C43" s="21"/>
      <c r="D43" s="21"/>
      <c r="E43" s="22"/>
      <c r="F43" s="23"/>
      <c r="G43" s="23"/>
      <c r="H43" s="22">
        <f t="shared" si="0"/>
      </c>
      <c r="I43" s="22">
        <f t="shared" si="1"/>
      </c>
      <c r="J43" s="23"/>
      <c r="K43" s="22">
        <f t="shared" si="2"/>
      </c>
      <c r="M43" s="38">
        <f t="shared" si="3"/>
      </c>
      <c r="N43" s="9">
        <f t="shared" si="4"/>
      </c>
      <c r="O43" s="9">
        <f t="shared" si="5"/>
      </c>
      <c r="P43" s="9">
        <f t="shared" si="6"/>
        <v>0</v>
      </c>
      <c r="Q43" s="1">
        <f t="shared" si="7"/>
        <v>0</v>
      </c>
      <c r="AG43" s="38"/>
    </row>
    <row r="44" spans="2:33" ht="12.75">
      <c r="B44" s="20">
        <v>27</v>
      </c>
      <c r="C44" s="21"/>
      <c r="D44" s="21"/>
      <c r="E44" s="22"/>
      <c r="F44" s="23"/>
      <c r="G44" s="23"/>
      <c r="H44" s="22">
        <f t="shared" si="0"/>
      </c>
      <c r="I44" s="22">
        <f t="shared" si="1"/>
      </c>
      <c r="J44" s="23"/>
      <c r="K44" s="22">
        <f t="shared" si="2"/>
      </c>
      <c r="M44" s="38">
        <f t="shared" si="3"/>
      </c>
      <c r="N44" s="9">
        <f t="shared" si="4"/>
      </c>
      <c r="O44" s="9">
        <f t="shared" si="5"/>
      </c>
      <c r="P44" s="9">
        <f t="shared" si="6"/>
        <v>0</v>
      </c>
      <c r="Q44" s="1">
        <f t="shared" si="7"/>
        <v>0</v>
      </c>
      <c r="AG44" s="38"/>
    </row>
    <row r="45" spans="2:33" ht="12.75">
      <c r="B45" s="20">
        <v>28</v>
      </c>
      <c r="C45" s="21"/>
      <c r="D45" s="21"/>
      <c r="E45" s="22"/>
      <c r="F45" s="23"/>
      <c r="G45" s="23"/>
      <c r="H45" s="22">
        <f t="shared" si="0"/>
      </c>
      <c r="I45" s="22">
        <f t="shared" si="1"/>
      </c>
      <c r="J45" s="23"/>
      <c r="K45" s="22">
        <f t="shared" si="2"/>
      </c>
      <c r="M45" s="38">
        <f t="shared" si="3"/>
      </c>
      <c r="N45" s="9">
        <f t="shared" si="4"/>
      </c>
      <c r="O45" s="9">
        <f t="shared" si="5"/>
      </c>
      <c r="P45" s="9">
        <f t="shared" si="6"/>
        <v>0</v>
      </c>
      <c r="Q45" s="1">
        <f t="shared" si="7"/>
        <v>0</v>
      </c>
      <c r="AG45" s="38"/>
    </row>
    <row r="46" spans="2:33" ht="12.75">
      <c r="B46" s="20">
        <v>29</v>
      </c>
      <c r="C46" s="21"/>
      <c r="D46" s="21"/>
      <c r="E46" s="22"/>
      <c r="F46" s="23"/>
      <c r="G46" s="23"/>
      <c r="H46" s="22">
        <f t="shared" si="0"/>
      </c>
      <c r="I46" s="22">
        <f t="shared" si="1"/>
      </c>
      <c r="J46" s="23"/>
      <c r="K46" s="22">
        <f t="shared" si="2"/>
      </c>
      <c r="M46" s="38">
        <f t="shared" si="3"/>
      </c>
      <c r="N46" s="9">
        <f t="shared" si="4"/>
      </c>
      <c r="O46" s="9">
        <f t="shared" si="5"/>
      </c>
      <c r="P46" s="9">
        <f t="shared" si="6"/>
        <v>0</v>
      </c>
      <c r="Q46" s="1">
        <f t="shared" si="7"/>
        <v>0</v>
      </c>
      <c r="AG46" s="38"/>
    </row>
    <row r="47" spans="2:33" ht="12.75">
      <c r="B47" s="20">
        <v>30</v>
      </c>
      <c r="C47" s="21"/>
      <c r="D47" s="21"/>
      <c r="E47" s="22"/>
      <c r="F47" s="23"/>
      <c r="G47" s="23"/>
      <c r="H47" s="22">
        <f t="shared" si="0"/>
      </c>
      <c r="I47" s="22">
        <f t="shared" si="1"/>
      </c>
      <c r="J47" s="23"/>
      <c r="K47" s="22">
        <f t="shared" si="2"/>
      </c>
      <c r="M47" s="38">
        <f t="shared" si="3"/>
      </c>
      <c r="N47" s="9">
        <f t="shared" si="4"/>
      </c>
      <c r="O47" s="9">
        <f t="shared" si="5"/>
      </c>
      <c r="P47" s="9">
        <f t="shared" si="6"/>
        <v>0</v>
      </c>
      <c r="Q47" s="1">
        <f t="shared" si="7"/>
        <v>0</v>
      </c>
      <c r="AG47" s="38"/>
    </row>
    <row r="48" spans="2:33" ht="12.75">
      <c r="B48" s="20">
        <v>31</v>
      </c>
      <c r="C48" s="21"/>
      <c r="D48" s="21"/>
      <c r="E48" s="22"/>
      <c r="F48" s="23"/>
      <c r="G48" s="23"/>
      <c r="H48" s="22">
        <f t="shared" si="0"/>
      </c>
      <c r="I48" s="22">
        <f t="shared" si="1"/>
      </c>
      <c r="J48" s="23"/>
      <c r="K48" s="22">
        <f t="shared" si="2"/>
      </c>
      <c r="M48" s="38">
        <f t="shared" si="3"/>
      </c>
      <c r="N48" s="9">
        <f t="shared" si="4"/>
      </c>
      <c r="O48" s="9">
        <f t="shared" si="5"/>
      </c>
      <c r="P48" s="9">
        <f t="shared" si="6"/>
        <v>0</v>
      </c>
      <c r="Q48" s="1">
        <f t="shared" si="7"/>
        <v>0</v>
      </c>
      <c r="AG48" s="38"/>
    </row>
    <row r="49" spans="2:33" ht="12.75">
      <c r="B49" s="20">
        <v>32</v>
      </c>
      <c r="C49" s="21"/>
      <c r="D49" s="21"/>
      <c r="E49" s="22"/>
      <c r="F49" s="23"/>
      <c r="G49" s="23"/>
      <c r="H49" s="22">
        <f t="shared" si="0"/>
      </c>
      <c r="I49" s="22">
        <f t="shared" si="1"/>
      </c>
      <c r="J49" s="23"/>
      <c r="K49" s="22">
        <f t="shared" si="2"/>
      </c>
      <c r="M49" s="38">
        <f t="shared" si="3"/>
      </c>
      <c r="N49" s="9">
        <f t="shared" si="4"/>
      </c>
      <c r="O49" s="9">
        <f t="shared" si="5"/>
      </c>
      <c r="P49" s="9">
        <f t="shared" si="6"/>
        <v>0</v>
      </c>
      <c r="Q49" s="1">
        <f t="shared" si="7"/>
        <v>0</v>
      </c>
      <c r="AG49" s="38"/>
    </row>
    <row r="50" spans="2:33" ht="12.75">
      <c r="B50" s="20">
        <v>33</v>
      </c>
      <c r="C50" s="21"/>
      <c r="D50" s="21"/>
      <c r="E50" s="22"/>
      <c r="F50" s="23"/>
      <c r="G50" s="23"/>
      <c r="H50" s="22">
        <f t="shared" si="0"/>
      </c>
      <c r="I50" s="22">
        <f t="shared" si="1"/>
      </c>
      <c r="J50" s="23"/>
      <c r="K50" s="22">
        <f t="shared" si="2"/>
      </c>
      <c r="M50" s="38">
        <f t="shared" si="3"/>
      </c>
      <c r="N50" s="9">
        <f t="shared" si="4"/>
      </c>
      <c r="O50" s="9">
        <f t="shared" si="5"/>
      </c>
      <c r="P50" s="9">
        <f t="shared" si="6"/>
        <v>0</v>
      </c>
      <c r="Q50" s="1">
        <f t="shared" si="7"/>
        <v>0</v>
      </c>
      <c r="AG50" s="38"/>
    </row>
    <row r="51" spans="2:33" ht="12.75">
      <c r="B51" s="20">
        <v>34</v>
      </c>
      <c r="C51" s="21"/>
      <c r="D51" s="21"/>
      <c r="E51" s="22"/>
      <c r="F51" s="23"/>
      <c r="G51" s="23"/>
      <c r="H51" s="22">
        <f t="shared" si="0"/>
      </c>
      <c r="I51" s="22">
        <f t="shared" si="1"/>
      </c>
      <c r="J51" s="23"/>
      <c r="K51" s="22">
        <f t="shared" si="2"/>
      </c>
      <c r="M51" s="38">
        <f t="shared" si="3"/>
      </c>
      <c r="N51" s="9">
        <f t="shared" si="4"/>
      </c>
      <c r="O51" s="9">
        <f t="shared" si="5"/>
      </c>
      <c r="P51" s="9">
        <f t="shared" si="6"/>
        <v>0</v>
      </c>
      <c r="Q51" s="1">
        <f t="shared" si="7"/>
        <v>0</v>
      </c>
      <c r="AG51" s="38"/>
    </row>
    <row r="52" spans="2:33" ht="12.75">
      <c r="B52" s="20">
        <v>35</v>
      </c>
      <c r="C52" s="21"/>
      <c r="D52" s="21"/>
      <c r="E52" s="22"/>
      <c r="F52" s="23"/>
      <c r="G52" s="23"/>
      <c r="H52" s="22">
        <f t="shared" si="0"/>
      </c>
      <c r="I52" s="22">
        <f t="shared" si="1"/>
      </c>
      <c r="J52" s="23"/>
      <c r="K52" s="22">
        <f t="shared" si="2"/>
      </c>
      <c r="M52" s="38">
        <f t="shared" si="3"/>
      </c>
      <c r="N52" s="9">
        <f t="shared" si="4"/>
      </c>
      <c r="O52" s="9">
        <f t="shared" si="5"/>
      </c>
      <c r="P52" s="9">
        <f t="shared" si="6"/>
        <v>0</v>
      </c>
      <c r="Q52" s="1">
        <f t="shared" si="7"/>
        <v>0</v>
      </c>
      <c r="AG52" s="38"/>
    </row>
    <row r="53" spans="2:33" ht="12.75">
      <c r="B53" s="20">
        <v>36</v>
      </c>
      <c r="C53" s="21"/>
      <c r="D53" s="21"/>
      <c r="E53" s="22"/>
      <c r="F53" s="23"/>
      <c r="G53" s="23"/>
      <c r="H53" s="22">
        <f t="shared" si="0"/>
      </c>
      <c r="I53" s="22">
        <f t="shared" si="1"/>
      </c>
      <c r="J53" s="23"/>
      <c r="K53" s="22">
        <f t="shared" si="2"/>
      </c>
      <c r="M53" s="38">
        <f t="shared" si="3"/>
      </c>
      <c r="N53" s="9">
        <f t="shared" si="4"/>
      </c>
      <c r="O53" s="9">
        <f t="shared" si="5"/>
      </c>
      <c r="P53" s="9">
        <f t="shared" si="6"/>
        <v>0</v>
      </c>
      <c r="Q53" s="1">
        <f t="shared" si="7"/>
        <v>0</v>
      </c>
      <c r="AG53" s="38"/>
    </row>
    <row r="54" spans="2:33" ht="12.75">
      <c r="B54" s="20">
        <v>37</v>
      </c>
      <c r="C54" s="21"/>
      <c r="D54" s="21"/>
      <c r="E54" s="22"/>
      <c r="F54" s="23"/>
      <c r="G54" s="23"/>
      <c r="H54" s="22">
        <f t="shared" si="0"/>
      </c>
      <c r="I54" s="22">
        <f t="shared" si="1"/>
      </c>
      <c r="J54" s="23"/>
      <c r="K54" s="22">
        <f t="shared" si="2"/>
      </c>
      <c r="M54" s="38">
        <f t="shared" si="3"/>
      </c>
      <c r="N54" s="9">
        <f t="shared" si="4"/>
      </c>
      <c r="O54" s="9">
        <f t="shared" si="5"/>
      </c>
      <c r="P54" s="9">
        <f t="shared" si="6"/>
        <v>0</v>
      </c>
      <c r="Q54" s="1">
        <f t="shared" si="7"/>
        <v>0</v>
      </c>
      <c r="AG54" s="38"/>
    </row>
    <row r="55" spans="2:33" ht="12.75">
      <c r="B55" s="20">
        <v>38</v>
      </c>
      <c r="C55" s="21"/>
      <c r="D55" s="21"/>
      <c r="E55" s="22"/>
      <c r="F55" s="23"/>
      <c r="G55" s="23"/>
      <c r="H55" s="22">
        <f t="shared" si="0"/>
      </c>
      <c r="I55" s="22">
        <f t="shared" si="1"/>
      </c>
      <c r="J55" s="23"/>
      <c r="K55" s="22">
        <f t="shared" si="2"/>
      </c>
      <c r="M55" s="38">
        <f t="shared" si="3"/>
      </c>
      <c r="N55" s="9">
        <f t="shared" si="4"/>
      </c>
      <c r="O55" s="9">
        <f t="shared" si="5"/>
      </c>
      <c r="P55" s="9">
        <f t="shared" si="6"/>
        <v>0</v>
      </c>
      <c r="Q55" s="1">
        <f t="shared" si="7"/>
        <v>0</v>
      </c>
      <c r="AG55" s="38"/>
    </row>
    <row r="56" spans="2:33" ht="12.75">
      <c r="B56" s="20">
        <v>39</v>
      </c>
      <c r="C56" s="21"/>
      <c r="D56" s="21"/>
      <c r="E56" s="22"/>
      <c r="F56" s="23"/>
      <c r="G56" s="23"/>
      <c r="H56" s="22">
        <f t="shared" si="0"/>
      </c>
      <c r="I56" s="22">
        <f t="shared" si="1"/>
      </c>
      <c r="J56" s="23"/>
      <c r="K56" s="22">
        <f t="shared" si="2"/>
      </c>
      <c r="M56" s="38">
        <f t="shared" si="3"/>
      </c>
      <c r="N56" s="9">
        <f t="shared" si="4"/>
      </c>
      <c r="O56" s="9">
        <f t="shared" si="5"/>
      </c>
      <c r="P56" s="9">
        <f t="shared" si="6"/>
        <v>0</v>
      </c>
      <c r="Q56" s="1">
        <f t="shared" si="7"/>
        <v>0</v>
      </c>
      <c r="AG56" s="38"/>
    </row>
    <row r="57" spans="13:16" ht="13.5" customHeight="1">
      <c r="M57" s="38"/>
      <c r="N57" s="9"/>
      <c r="O57" s="9"/>
      <c r="P57" s="9">
        <f>SUM(P18:P56)</f>
        <v>0</v>
      </c>
    </row>
    <row r="58" spans="2:13" ht="13.5" customHeight="1">
      <c r="B58" s="3"/>
      <c r="C58" s="6" t="s">
        <v>22</v>
      </c>
      <c r="D58" s="6"/>
      <c r="E58" s="4">
        <f>P57</f>
        <v>0</v>
      </c>
      <c r="F58" s="6" t="s">
        <v>23</v>
      </c>
      <c r="G58" s="24">
        <f>COUNTIF(G18:G56,"НЕЯВ")</f>
        <v>0</v>
      </c>
      <c r="H58" s="3"/>
      <c r="I58" s="3"/>
      <c r="J58" s="3"/>
      <c r="K58" s="3"/>
      <c r="L58" s="14"/>
      <c r="M58" s="38"/>
    </row>
    <row r="59" spans="2:13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M59" s="38"/>
    </row>
    <row r="60" spans="2:13" ht="13.5" customHeight="1">
      <c r="B60" s="3"/>
      <c r="C60" s="47" t="s">
        <v>24</v>
      </c>
      <c r="D60" s="47"/>
      <c r="E60" s="47"/>
      <c r="F60" s="47"/>
      <c r="G60" s="47"/>
      <c r="H60" s="47"/>
      <c r="I60" s="47"/>
      <c r="J60" s="47"/>
      <c r="K60" s="48" t="s">
        <v>25</v>
      </c>
      <c r="L60" s="58"/>
      <c r="M60" s="38"/>
    </row>
    <row r="61" spans="2:12" ht="13.5" customHeight="1">
      <c r="B61" s="3"/>
      <c r="C61" s="47" t="s">
        <v>26</v>
      </c>
      <c r="D61" s="47"/>
      <c r="E61" s="47"/>
      <c r="F61" s="47" t="s">
        <v>27</v>
      </c>
      <c r="G61" s="47"/>
      <c r="H61" s="25" t="s">
        <v>28</v>
      </c>
      <c r="I61" s="47" t="s">
        <v>29</v>
      </c>
      <c r="J61" s="47"/>
      <c r="K61" s="49"/>
      <c r="L61" s="58"/>
    </row>
    <row r="62" spans="2:12" ht="27" customHeight="1">
      <c r="B62" s="3"/>
      <c r="C62" s="26" t="s">
        <v>30</v>
      </c>
      <c r="D62" s="26"/>
      <c r="E62" s="26" t="s">
        <v>31</v>
      </c>
      <c r="F62" s="26" t="s">
        <v>32</v>
      </c>
      <c r="G62" s="26" t="s">
        <v>33</v>
      </c>
      <c r="H62" s="26" t="s">
        <v>34</v>
      </c>
      <c r="I62" s="26" t="s">
        <v>35</v>
      </c>
      <c r="J62" s="26" t="s">
        <v>36</v>
      </c>
      <c r="K62" s="49"/>
      <c r="L62" s="58"/>
    </row>
    <row r="63" spans="2:12" ht="13.5" customHeight="1">
      <c r="B63" s="3"/>
      <c r="C63" s="47" t="s">
        <v>37</v>
      </c>
      <c r="D63" s="47"/>
      <c r="E63" s="47"/>
      <c r="F63" s="47"/>
      <c r="G63" s="47" t="s">
        <v>38</v>
      </c>
      <c r="H63" s="47"/>
      <c r="I63" s="47"/>
      <c r="J63" s="47"/>
      <c r="K63" s="50"/>
      <c r="L63" s="58"/>
    </row>
    <row r="64" spans="2:12" ht="13.5" customHeight="1">
      <c r="B64" s="27"/>
      <c r="C64" s="28">
        <f>COUNTIF(H18:H56,"&lt;33,3")+COUNTIF(J18:J56,"&lt;33,3")+Q17</f>
        <v>0</v>
      </c>
      <c r="D64" s="28"/>
      <c r="E64" s="28">
        <f>COUNTIF(H18:H56,"&lt;50")-C64+COUNTIF(J18:J56,"&lt;50")+Q17</f>
        <v>0</v>
      </c>
      <c r="F64" s="28">
        <f>COUNTIF(H18:H56,"&lt;60")-E64-C64+COUNTIF(J18:J56,"&lt;60")+Q17</f>
        <v>0</v>
      </c>
      <c r="G64" s="28">
        <f>COUNTIF(H18:H56,"&lt;70")-C64-E64-F64+COUNTIF(J18:J56,"&lt;70")+Q17</f>
        <v>0</v>
      </c>
      <c r="H64" s="28">
        <f>COUNTIF(H18:H56,"&lt;85")-G64-F64-E64-C64+COUNTIF(J18:J56,"&lt;85")+Q17</f>
        <v>0</v>
      </c>
      <c r="I64" s="28">
        <f>COUNTIF(H18:H56,"&lt;95")-C64-E64-F64-G64-H64+COUNTIF(J18:J56,"&lt;95")+Q17</f>
        <v>0</v>
      </c>
      <c r="J64" s="28">
        <f>COUNTIF(H18:H56,"&lt;=100")-C64-E64-F64-G64-H64-I64+COUNTIF(J18:J56,"&lt;=100")+Q17</f>
        <v>0</v>
      </c>
      <c r="K64" s="28">
        <f>SUM(C64:J64)</f>
        <v>0</v>
      </c>
      <c r="L64" s="41"/>
    </row>
    <row r="65" ht="13.5" customHeight="1">
      <c r="L65" s="14"/>
    </row>
    <row r="66" spans="2:9" ht="13.5" customHeight="1">
      <c r="B66" s="1" t="s">
        <v>39</v>
      </c>
      <c r="E66" s="43"/>
      <c r="F66" s="43"/>
      <c r="H66" s="44"/>
      <c r="I66" s="44"/>
    </row>
    <row r="67" spans="5:9" ht="9" customHeight="1">
      <c r="E67" s="46" t="s">
        <v>40</v>
      </c>
      <c r="F67" s="46"/>
      <c r="H67" s="46" t="s">
        <v>41</v>
      </c>
      <c r="I67" s="46"/>
    </row>
    <row r="68" ht="12.75" customHeight="1"/>
    <row r="69" spans="2:11" ht="12.75">
      <c r="B69" s="1" t="s">
        <v>42</v>
      </c>
      <c r="E69" s="44"/>
      <c r="F69" s="44"/>
      <c r="H69" s="10"/>
      <c r="J69" s="44"/>
      <c r="K69" s="44"/>
    </row>
    <row r="70" spans="5:11" ht="8.25" customHeight="1">
      <c r="E70" s="46" t="s">
        <v>43</v>
      </c>
      <c r="F70" s="46"/>
      <c r="H70" s="2" t="s">
        <v>40</v>
      </c>
      <c r="J70" s="45" t="s">
        <v>41</v>
      </c>
      <c r="K70" s="45"/>
    </row>
    <row r="71" ht="12.75" customHeight="1"/>
    <row r="72" spans="2:11" ht="12.75">
      <c r="B72" s="1" t="s">
        <v>44</v>
      </c>
      <c r="E72" s="43"/>
      <c r="F72" s="43"/>
      <c r="H72" s="44"/>
      <c r="I72" s="44"/>
      <c r="K72" s="29"/>
    </row>
    <row r="73" spans="5:11" ht="12.75">
      <c r="E73" s="45" t="s">
        <v>40</v>
      </c>
      <c r="F73" s="45"/>
      <c r="H73" s="45" t="s">
        <v>41</v>
      </c>
      <c r="I73" s="45"/>
      <c r="K73" s="2" t="s">
        <v>45</v>
      </c>
    </row>
    <row r="74" ht="9.75" customHeight="1"/>
    <row r="75" spans="2:5" ht="12.75">
      <c r="B75" s="1" t="s">
        <v>46</v>
      </c>
      <c r="E75" s="29"/>
    </row>
    <row r="77" spans="2:5" ht="12.75">
      <c r="B77" s="42" t="s">
        <v>56</v>
      </c>
      <c r="C77" s="42"/>
      <c r="D77" s="42"/>
      <c r="E77" s="42"/>
    </row>
    <row r="78" spans="2:5" ht="12.75">
      <c r="B78" s="42" t="s">
        <v>57</v>
      </c>
      <c r="C78" s="42"/>
      <c r="D78" s="42"/>
      <c r="E78" s="42"/>
    </row>
  </sheetData>
  <sheetProtection/>
  <mergeCells count="35">
    <mergeCell ref="B4:K4"/>
    <mergeCell ref="B5:L5"/>
    <mergeCell ref="L60:L63"/>
    <mergeCell ref="B15:B16"/>
    <mergeCell ref="C15:C16"/>
    <mergeCell ref="B6:L6"/>
    <mergeCell ref="B7:L7"/>
    <mergeCell ref="E8:K8"/>
    <mergeCell ref="E10:K10"/>
    <mergeCell ref="E11:K11"/>
    <mergeCell ref="B1:K1"/>
    <mergeCell ref="B2:K2"/>
    <mergeCell ref="E15:F15"/>
    <mergeCell ref="G15:G16"/>
    <mergeCell ref="H15:I15"/>
    <mergeCell ref="J15:K15"/>
    <mergeCell ref="C60:J60"/>
    <mergeCell ref="K60:K63"/>
    <mergeCell ref="C61:E61"/>
    <mergeCell ref="F61:G61"/>
    <mergeCell ref="I61:J61"/>
    <mergeCell ref="C63:F63"/>
    <mergeCell ref="G63:J63"/>
    <mergeCell ref="E66:F66"/>
    <mergeCell ref="H66:I66"/>
    <mergeCell ref="E67:F67"/>
    <mergeCell ref="H67:I67"/>
    <mergeCell ref="E69:F69"/>
    <mergeCell ref="J69:K69"/>
    <mergeCell ref="E70:F70"/>
    <mergeCell ref="J70:K70"/>
    <mergeCell ref="E72:F72"/>
    <mergeCell ref="H72:I72"/>
    <mergeCell ref="E73:F73"/>
    <mergeCell ref="H73:I73"/>
  </mergeCells>
  <conditionalFormatting sqref="G9 I9 K9 C64:K64 B4:L4 E8:L8 E12 G12 E10:L11 H72:I72">
    <cfRule type="cellIs" priority="1" dxfId="0" operator="equal" stopIfTrue="1">
      <formula>0</formula>
    </cfRule>
  </conditionalFormatting>
  <dataValidations count="2">
    <dataValidation type="list" allowBlank="1" showInputMessage="1" showErrorMessage="1" sqref="F13">
      <formula1>$M$4:$M$6</formula1>
    </dataValidation>
    <dataValidation operator="lessThanOrEqual" allowBlank="1" showInputMessage="1" showErrorMessage="1" errorTitle="Ошибка" error="Превышен максимум итогового контроля" sqref="G18:G56"/>
  </dataValidations>
  <printOptions/>
  <pageMargins left="0.4724409448818898" right="0.35433070866141736" top="0.4330708661417323" bottom="0.15748031496062992" header="0.5118110236220472" footer="0.1968503937007874"/>
  <pageSetup horizontalDpi="600" verticalDpi="600" orientation="portrait" paperSize="9" scale="81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Change preferred organization in ~/.wine/system.reg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sssruslan</dc:creator>
  <cp:keywords/>
  <dc:description/>
  <cp:lastModifiedBy>Бикмухаметова АХ</cp:lastModifiedBy>
  <cp:lastPrinted>2012-06-01T07:06:20Z</cp:lastPrinted>
  <dcterms:created xsi:type="dcterms:W3CDTF">2012-02-08T06:23:33Z</dcterms:created>
  <dcterms:modified xsi:type="dcterms:W3CDTF">2014-09-17T05:03:30Z</dcterms:modified>
  <cp:category/>
  <cp:version/>
  <cp:contentType/>
  <cp:contentStatus/>
</cp:coreProperties>
</file>